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>
    <definedName name="_xlnm._FilterDatabase" localSheetId="0" hidden="1">'Sheet1'!$A$12:$I$66</definedName>
  </definedNames>
  <calcPr fullCalcOnLoad="1"/>
</workbook>
</file>

<file path=xl/sharedStrings.xml><?xml version="1.0" encoding="utf-8"?>
<sst xmlns="http://schemas.openxmlformats.org/spreadsheetml/2006/main" count="235" uniqueCount="161">
  <si>
    <t>№ по ред</t>
  </si>
  <si>
    <t>КАТЕГОРИИ И ИМЕНА НА УЛИЦИ</t>
  </si>
  <si>
    <t>дължина на уличното платно</t>
  </si>
  <si>
    <t>площ</t>
  </si>
  <si>
    <t>Единична мярка</t>
  </si>
  <si>
    <t>Количество</t>
  </si>
  <si>
    <t>Механизирано обезопасяване на уличните платна, чрез разпръскване на смеси</t>
  </si>
  <si>
    <t>платно</t>
  </si>
  <si>
    <t>тротоари</t>
  </si>
  <si>
    <t>м</t>
  </si>
  <si>
    <t>м2</t>
  </si>
  <si>
    <t>дка</t>
  </si>
  <si>
    <t>Ед.цена</t>
  </si>
  <si>
    <t>Стойност</t>
  </si>
  <si>
    <t>ВСИЧКО :</t>
  </si>
  <si>
    <t>Гр. Перник</t>
  </si>
  <si>
    <t>ул. Св. Св. Кирил и Методий</t>
  </si>
  <si>
    <t>Път Север от разклона до кръговото /БИЛЛА/</t>
  </si>
  <si>
    <t>в-л "Хумни дол"</t>
  </si>
  <si>
    <t>в-л "Марина бара"</t>
  </si>
  <si>
    <t>ул. Софийско шосе</t>
  </si>
  <si>
    <t>ул. Г. Раковски</t>
  </si>
  <si>
    <t>ул. Граово</t>
  </si>
  <si>
    <t>ул. Бяла Слатина</t>
  </si>
  <si>
    <t>ул. Иван Вазов</t>
  </si>
  <si>
    <t>ул. Миньор /от ул. Раковска до ул. П. Каравелов/</t>
  </si>
  <si>
    <t xml:space="preserve"> ул. П. Каравелов</t>
  </si>
  <si>
    <t>ул. Отец Паисий</t>
  </si>
  <si>
    <t>ул. Радомир</t>
  </si>
  <si>
    <t>ул. Кракра</t>
  </si>
  <si>
    <t>ул. Железничарска</t>
  </si>
  <si>
    <t>ул. Батак</t>
  </si>
  <si>
    <t>ул. Струма</t>
  </si>
  <si>
    <t>ул. Брегалница</t>
  </si>
  <si>
    <t>ул. Н. Цанов</t>
  </si>
  <si>
    <t>кв. Хр. Смирненски</t>
  </si>
  <si>
    <t>Пътя за гробищен парк</t>
  </si>
  <si>
    <t>ул. Битоля</t>
  </si>
  <si>
    <t>ул. Р. Даскалов</t>
  </si>
  <si>
    <t>ул. Кресна</t>
  </si>
  <si>
    <t>ул. Търговище</t>
  </si>
  <si>
    <t>ул. Кърджали</t>
  </si>
  <si>
    <t>ул. Будиславец</t>
  </si>
  <si>
    <t>ул. Захари Зограф/от Кръговото на Хумни дол/</t>
  </si>
  <si>
    <t>ул. Могиличе</t>
  </si>
  <si>
    <t>ул. Св. Петка</t>
  </si>
  <si>
    <t>ул. Люлин</t>
  </si>
  <si>
    <t>ул. Стара планина</t>
  </si>
  <si>
    <t>ул. Протежерица</t>
  </si>
  <si>
    <t>ул. Средец</t>
  </si>
  <si>
    <t>ул. Стара Загора</t>
  </si>
  <si>
    <t>Бела вода - локала</t>
  </si>
  <si>
    <t>кв. "Варош", пътя за дом майка и дете</t>
  </si>
  <si>
    <t>кв. "Драгановец" , пътя</t>
  </si>
  <si>
    <t>ул. Първи май</t>
  </si>
  <si>
    <t>ул. Шести май</t>
  </si>
  <si>
    <t>кв. "Три ливади"пред з. "Струма"</t>
  </si>
  <si>
    <t>ул. Физкултура</t>
  </si>
  <si>
    <t>ул. Брезник, от ул. Св. Св. Кирил и Методий до път 2/63</t>
  </si>
  <si>
    <t>ул. Васил Левски</t>
  </si>
  <si>
    <t>ул. Искър</t>
  </si>
  <si>
    <t>ул. Върбица</t>
  </si>
  <si>
    <t>ул. Самоков</t>
  </si>
  <si>
    <t>ул. Вардар</t>
  </si>
  <si>
    <t>всички паркинги - ул. Физкултурна , пред община Перник, пред съда</t>
  </si>
  <si>
    <t>Местен път от Цалева круша до ул. Република</t>
  </si>
  <si>
    <t>ул. Брезник</t>
  </si>
  <si>
    <t>ГР.  ПЕРНИК</t>
  </si>
  <si>
    <t>І.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</si>
  <si>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</si>
  <si>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</si>
  <si>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</si>
  <si>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</si>
  <si>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</si>
  <si>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</si>
  <si>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</si>
  <si>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</si>
  <si>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</si>
  <si>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</si>
  <si>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I.11</t>
  </si>
  <si>
    <t>I.12</t>
  </si>
  <si>
    <t>I.13</t>
  </si>
  <si>
    <t>I.14</t>
  </si>
  <si>
    <t>I.15</t>
  </si>
  <si>
    <t>I.16</t>
  </si>
  <si>
    <t>I.17</t>
  </si>
  <si>
    <t>I.18</t>
  </si>
  <si>
    <t>I.19</t>
  </si>
  <si>
    <t>I.20</t>
  </si>
  <si>
    <t>I.21</t>
  </si>
  <si>
    <t>I.22</t>
  </si>
  <si>
    <t>I.23</t>
  </si>
  <si>
    <t>I.24</t>
  </si>
  <si>
    <t>I.25</t>
  </si>
  <si>
    <t>I.26</t>
  </si>
  <si>
    <t>I.27</t>
  </si>
  <si>
    <t>I.28</t>
  </si>
  <si>
    <t>I.29</t>
  </si>
  <si>
    <t>I.30</t>
  </si>
  <si>
    <t>I.31</t>
  </si>
  <si>
    <t>I.32</t>
  </si>
  <si>
    <t>I.33</t>
  </si>
  <si>
    <t>I.34</t>
  </si>
  <si>
    <t>I.35</t>
  </si>
  <si>
    <t>I.36</t>
  </si>
  <si>
    <t>I.37</t>
  </si>
  <si>
    <t>I.38</t>
  </si>
  <si>
    <t>I.39</t>
  </si>
  <si>
    <t>I.40</t>
  </si>
  <si>
    <t>I.41</t>
  </si>
  <si>
    <t>I.42</t>
  </si>
  <si>
    <t>I.43</t>
  </si>
  <si>
    <t>I.44</t>
  </si>
  <si>
    <t>I.45</t>
  </si>
  <si>
    <t>I.46</t>
  </si>
  <si>
    <t>I.47</t>
  </si>
  <si>
    <t>I.48</t>
  </si>
  <si>
    <t>I.49</t>
  </si>
  <si>
    <t>I.50</t>
  </si>
  <si>
    <t>I.51</t>
  </si>
  <si>
    <t>I.52</t>
  </si>
  <si>
    <t>I.53</t>
  </si>
  <si>
    <t>Гр. Перник-запад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</si>
  <si>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</si>
  <si>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</si>
  <si>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</si>
  <si>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</si>
  <si>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</si>
  <si>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</si>
  <si>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</si>
  <si>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</si>
  <si>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</si>
  <si>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II.10</t>
  </si>
  <si>
    <t>II.11</t>
  </si>
  <si>
    <t>II.12</t>
  </si>
  <si>
    <t>II.13</t>
  </si>
  <si>
    <t>II.14</t>
  </si>
  <si>
    <t>II.15</t>
  </si>
  <si>
    <t>II.16</t>
  </si>
  <si>
    <t>ВГМ</t>
  </si>
  <si>
    <t>В-л "Църква"</t>
  </si>
  <si>
    <t>ул. Димитър Блгоев</t>
  </si>
  <si>
    <t>ул. Благой Гебрев</t>
  </si>
  <si>
    <t>ул. Ленински проспект</t>
  </si>
  <si>
    <t>ул. Мл. Стоянов</t>
  </si>
  <si>
    <t>ул. Р. Димитров</t>
  </si>
  <si>
    <t>ул. Минск</t>
  </si>
  <si>
    <t>ул. К. Гонтвалд</t>
  </si>
  <si>
    <t>ул. Рига</t>
  </si>
  <si>
    <t>ул. К. Макс</t>
  </si>
  <si>
    <t>ул. Вл. въстание</t>
  </si>
  <si>
    <t>ул. Тева</t>
  </si>
  <si>
    <t>ул. Република</t>
  </si>
  <si>
    <t>кв. "Тева"- VIV ОУ и детска градина</t>
  </si>
  <si>
    <t>кв. "Изток" ул. Лом - детска градина</t>
  </si>
  <si>
    <t>Пътя за Централен Гробищен парк</t>
  </si>
  <si>
    <t>Механизирано бутане</t>
  </si>
  <si>
    <t>ЗА ЗИМНИ ДЕЙНОСТИ</t>
  </si>
  <si>
    <t>Еднократна обработка:</t>
  </si>
  <si>
    <t>Годишно:</t>
  </si>
  <si>
    <t>ПРИЛОЖЕНИЕ №3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</si>
</sst>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\ _л_в"/>
    <numFmt numFmtId="182" formatCode="0.000"/>
    <numFmt numFmtId="183" formatCode="#,##0.000\ _л_в"/>
    <numFmt numFmtId="184" formatCode="#,##0.0\ _л_в"/>
    <numFmt numFmtId="185" formatCode="0.0000"/>
    <numFmt numFmtId="186" formatCode="0.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1" fillId="33" borderId="10" xfId="33" applyFont="1" applyFill="1" applyBorder="1" applyAlignment="1">
      <alignment vertical="center" wrapText="1"/>
      <protection/>
    </xf>
    <xf numFmtId="1" fontId="1" fillId="33" borderId="11" xfId="0" applyNumberFormat="1" applyFont="1" applyFill="1" applyBorder="1" applyAlignment="1">
      <alignment horizontal="right" vertical="center"/>
    </xf>
    <xf numFmtId="1" fontId="1" fillId="33" borderId="10" xfId="0" applyNumberFormat="1" applyFont="1" applyFill="1" applyBorder="1" applyAlignment="1">
      <alignment horizontal="right" vertical="center"/>
    </xf>
    <xf numFmtId="0" fontId="1" fillId="33" borderId="12" xfId="33" applyFont="1" applyFill="1" applyBorder="1" applyAlignment="1">
      <alignment horizontal="center" vertical="center"/>
      <protection/>
    </xf>
    <xf numFmtId="180" fontId="1" fillId="33" borderId="13" xfId="33" applyNumberFormat="1" applyFont="1" applyFill="1" applyBorder="1" applyAlignment="1">
      <alignment horizontal="right" vertical="center"/>
      <protection/>
    </xf>
    <xf numFmtId="2" fontId="1" fillId="33" borderId="13" xfId="33" applyNumberFormat="1" applyFont="1" applyFill="1" applyBorder="1" applyAlignment="1">
      <alignment horizontal="right" vertical="center"/>
      <protection/>
    </xf>
    <xf numFmtId="49" fontId="1" fillId="33" borderId="11" xfId="33" applyNumberFormat="1" applyFont="1" applyFill="1" applyBorder="1" applyAlignment="1">
      <alignment horizontal="center"/>
      <protection/>
    </xf>
    <xf numFmtId="0" fontId="1" fillId="33" borderId="10" xfId="33" applyFont="1" applyFill="1" applyBorder="1" applyAlignment="1">
      <alignment horizontal="center" vertical="center"/>
      <protection/>
    </xf>
    <xf numFmtId="2" fontId="1" fillId="33" borderId="10" xfId="33" applyNumberFormat="1" applyFont="1" applyFill="1" applyBorder="1" applyAlignment="1">
      <alignment vertical="center"/>
      <protection/>
    </xf>
    <xf numFmtId="2" fontId="1" fillId="33" borderId="11" xfId="33" applyNumberFormat="1" applyFont="1" applyFill="1" applyBorder="1" applyAlignment="1">
      <alignment horizontal="right" vertical="center"/>
      <protection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2" xfId="33" applyFont="1" applyFill="1" applyBorder="1" applyAlignment="1">
      <alignment vertical="center" wrapText="1"/>
      <protection/>
    </xf>
    <xf numFmtId="1" fontId="1" fillId="33" borderId="13" xfId="0" applyNumberFormat="1" applyFont="1" applyFill="1" applyBorder="1" applyAlignment="1">
      <alignment horizontal="right" vertical="center"/>
    </xf>
    <xf numFmtId="1" fontId="1" fillId="33" borderId="12" xfId="0" applyNumberFormat="1" applyFont="1" applyFill="1" applyBorder="1" applyAlignment="1">
      <alignment horizontal="right" vertical="center"/>
    </xf>
    <xf numFmtId="0" fontId="1" fillId="33" borderId="14" xfId="33" applyFont="1" applyFill="1" applyBorder="1" applyAlignment="1">
      <alignment vertical="center" wrapText="1"/>
      <protection/>
    </xf>
    <xf numFmtId="1" fontId="1" fillId="33" borderId="15" xfId="0" applyNumberFormat="1" applyFont="1" applyFill="1" applyBorder="1" applyAlignment="1">
      <alignment horizontal="right" vertical="center"/>
    </xf>
    <xf numFmtId="1" fontId="1" fillId="33" borderId="14" xfId="0" applyNumberFormat="1" applyFont="1" applyFill="1" applyBorder="1" applyAlignment="1">
      <alignment horizontal="right" vertical="center"/>
    </xf>
    <xf numFmtId="0" fontId="1" fillId="33" borderId="14" xfId="33" applyFont="1" applyFill="1" applyBorder="1" applyAlignment="1">
      <alignment horizontal="center" vertical="center"/>
      <protection/>
    </xf>
    <xf numFmtId="180" fontId="1" fillId="33" borderId="16" xfId="33" applyNumberFormat="1" applyFont="1" applyFill="1" applyBorder="1" applyAlignment="1">
      <alignment horizontal="right" vertical="center"/>
      <protection/>
    </xf>
    <xf numFmtId="2" fontId="1" fillId="33" borderId="14" xfId="33" applyNumberFormat="1" applyFont="1" applyFill="1" applyBorder="1" applyAlignment="1">
      <alignment vertical="center"/>
      <protection/>
    </xf>
    <xf numFmtId="2" fontId="1" fillId="33" borderId="15" xfId="33" applyNumberFormat="1" applyFont="1" applyFill="1" applyBorder="1" applyAlignment="1">
      <alignment horizontal="right" vertical="center"/>
      <protection/>
    </xf>
    <xf numFmtId="0" fontId="1" fillId="33" borderId="17" xfId="33" applyFont="1" applyFill="1" applyBorder="1" applyAlignment="1">
      <alignment horizontal="center" vertical="center"/>
      <protection/>
    </xf>
    <xf numFmtId="0" fontId="2" fillId="33" borderId="18" xfId="33" applyFont="1" applyFill="1" applyBorder="1" applyAlignment="1">
      <alignment horizontal="right" vertical="center" wrapText="1"/>
      <protection/>
    </xf>
    <xf numFmtId="1" fontId="2" fillId="33" borderId="17" xfId="33" applyNumberFormat="1" applyFont="1" applyFill="1" applyBorder="1" applyAlignment="1">
      <alignment horizontal="right" vertical="center" wrapText="1"/>
      <protection/>
    </xf>
    <xf numFmtId="0" fontId="1" fillId="33" borderId="18" xfId="33" applyFont="1" applyFill="1" applyBorder="1" applyAlignment="1">
      <alignment horizontal="center" vertical="center"/>
      <protection/>
    </xf>
    <xf numFmtId="182" fontId="2" fillId="33" borderId="17" xfId="33" applyNumberFormat="1" applyFont="1" applyFill="1" applyBorder="1" applyAlignment="1">
      <alignment horizontal="right" vertical="center" wrapText="1"/>
      <protection/>
    </xf>
    <xf numFmtId="2" fontId="1" fillId="33" borderId="18" xfId="33" applyNumberFormat="1" applyFont="1" applyFill="1" applyBorder="1" applyAlignment="1">
      <alignment vertical="center"/>
      <protection/>
    </xf>
    <xf numFmtId="2" fontId="2" fillId="33" borderId="17" xfId="33" applyNumberFormat="1" applyFont="1" applyFill="1" applyBorder="1" applyAlignment="1">
      <alignment horizontal="right" vertical="center" wrapText="1"/>
      <protection/>
    </xf>
    <xf numFmtId="0" fontId="5" fillId="33" borderId="0" xfId="33" applyFont="1" applyFill="1" applyBorder="1" applyAlignment="1">
      <alignment horizontal="center" vertical="center"/>
      <protection/>
    </xf>
    <xf numFmtId="0" fontId="4" fillId="33" borderId="0" xfId="33" applyFont="1" applyFill="1" applyBorder="1" applyAlignment="1">
      <alignment vertical="center" wrapText="1"/>
      <protection/>
    </xf>
    <xf numFmtId="1" fontId="4" fillId="33" borderId="0" xfId="33" applyNumberFormat="1" applyFont="1" applyFill="1" applyBorder="1" applyAlignment="1">
      <alignment horizontal="right" vertical="center" wrapText="1"/>
      <protection/>
    </xf>
    <xf numFmtId="0" fontId="4" fillId="33" borderId="0" xfId="33" applyFont="1" applyFill="1" applyBorder="1" applyAlignment="1">
      <alignment horizontal="center" vertical="center"/>
      <protection/>
    </xf>
    <xf numFmtId="180" fontId="4" fillId="33" borderId="0" xfId="33" applyNumberFormat="1" applyFont="1" applyFill="1" applyBorder="1" applyAlignment="1">
      <alignment horizontal="right" vertical="center"/>
      <protection/>
    </xf>
    <xf numFmtId="2" fontId="5" fillId="33" borderId="0" xfId="33" applyNumberFormat="1" applyFont="1" applyFill="1" applyBorder="1" applyAlignment="1">
      <alignment vertical="center"/>
      <protection/>
    </xf>
    <xf numFmtId="2" fontId="4" fillId="33" borderId="0" xfId="33" applyNumberFormat="1" applyFont="1" applyFill="1" applyBorder="1" applyAlignment="1">
      <alignment horizontal="right" vertical="center"/>
      <protection/>
    </xf>
    <xf numFmtId="49" fontId="1" fillId="33" borderId="15" xfId="33" applyNumberFormat="1" applyFont="1" applyFill="1" applyBorder="1" applyAlignment="1">
      <alignment horizontal="center"/>
      <protection/>
    </xf>
    <xf numFmtId="0" fontId="3" fillId="33" borderId="0" xfId="0" applyFont="1" applyFill="1" applyAlignment="1">
      <alignment/>
    </xf>
    <xf numFmtId="49" fontId="1" fillId="33" borderId="17" xfId="33" applyNumberFormat="1" applyFont="1" applyFill="1" applyBorder="1" applyAlignment="1">
      <alignment horizontal="center"/>
      <protection/>
    </xf>
    <xf numFmtId="1" fontId="1" fillId="33" borderId="17" xfId="0" applyNumberFormat="1" applyFont="1" applyFill="1" applyBorder="1" applyAlignment="1">
      <alignment horizontal="right" vertical="center"/>
    </xf>
    <xf numFmtId="1" fontId="1" fillId="33" borderId="18" xfId="0" applyNumberFormat="1" applyFont="1" applyFill="1" applyBorder="1" applyAlignment="1">
      <alignment horizontal="right" vertical="center"/>
    </xf>
    <xf numFmtId="180" fontId="1" fillId="33" borderId="17" xfId="33" applyNumberFormat="1" applyFont="1" applyFill="1" applyBorder="1" applyAlignment="1">
      <alignment horizontal="right" vertical="center"/>
      <protection/>
    </xf>
    <xf numFmtId="2" fontId="1" fillId="33" borderId="17" xfId="33" applyNumberFormat="1" applyFont="1" applyFill="1" applyBorder="1" applyAlignment="1">
      <alignment horizontal="right" vertical="center"/>
      <protection/>
    </xf>
    <xf numFmtId="0" fontId="2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 vertical="center"/>
    </xf>
    <xf numFmtId="180" fontId="1" fillId="33" borderId="0" xfId="0" applyNumberFormat="1" applyFont="1" applyFill="1" applyAlignment="1">
      <alignment horizontal="center" vertical="center"/>
    </xf>
    <xf numFmtId="181" fontId="1" fillId="33" borderId="0" xfId="0" applyNumberFormat="1" applyFont="1" applyFill="1" applyAlignment="1">
      <alignment horizontal="center" vertical="center"/>
    </xf>
    <xf numFmtId="0" fontId="1" fillId="33" borderId="0" xfId="0" applyFont="1" applyFill="1" applyAlignment="1">
      <alignment vertical="center" wrapText="1"/>
    </xf>
    <xf numFmtId="0" fontId="2" fillId="33" borderId="18" xfId="33" applyFont="1" applyFill="1" applyBorder="1" applyAlignment="1">
      <alignment horizontal="center" vertical="center" wrapText="1"/>
      <protection/>
    </xf>
    <xf numFmtId="0" fontId="2" fillId="33" borderId="17" xfId="33" applyFont="1" applyFill="1" applyBorder="1" applyAlignment="1">
      <alignment horizontal="center" vertical="center" wrapText="1"/>
      <protection/>
    </xf>
    <xf numFmtId="0" fontId="2" fillId="33" borderId="17" xfId="33" applyFont="1" applyFill="1" applyBorder="1" applyAlignment="1">
      <alignment horizontal="center" vertical="center"/>
      <protection/>
    </xf>
    <xf numFmtId="0" fontId="1" fillId="33" borderId="18" xfId="33" applyFont="1" applyFill="1" applyBorder="1" applyAlignment="1">
      <alignment horizontal="center" vertical="center" wrapText="1"/>
      <protection/>
    </xf>
    <xf numFmtId="0" fontId="2" fillId="33" borderId="18" xfId="33" applyFont="1" applyFill="1" applyBorder="1" applyAlignment="1">
      <alignment horizontal="center" vertical="center"/>
      <protection/>
    </xf>
    <xf numFmtId="2" fontId="2" fillId="33" borderId="18" xfId="33" applyNumberFormat="1" applyFont="1" applyFill="1" applyBorder="1" applyAlignment="1">
      <alignment horizontal="center" vertical="center"/>
      <protection/>
    </xf>
    <xf numFmtId="181" fontId="2" fillId="33" borderId="17" xfId="33" applyNumberFormat="1" applyFont="1" applyFill="1" applyBorder="1" applyAlignment="1">
      <alignment horizontal="center" vertical="center"/>
      <protection/>
    </xf>
    <xf numFmtId="0" fontId="2" fillId="33" borderId="15" xfId="33" applyFont="1" applyFill="1" applyBorder="1" applyAlignment="1">
      <alignment vertical="center"/>
      <protection/>
    </xf>
    <xf numFmtId="0" fontId="2" fillId="33" borderId="14" xfId="33" applyFont="1" applyFill="1" applyBorder="1" applyAlignment="1">
      <alignment vertical="center"/>
      <protection/>
    </xf>
    <xf numFmtId="0" fontId="2" fillId="33" borderId="17" xfId="33" applyFont="1" applyFill="1" applyBorder="1" applyAlignment="1">
      <alignment horizontal="center"/>
      <protection/>
    </xf>
    <xf numFmtId="0" fontId="41" fillId="33" borderId="18" xfId="33" applyFont="1" applyFill="1" applyBorder="1" applyAlignment="1">
      <alignment horizontal="left" vertical="center" wrapText="1"/>
      <protection/>
    </xf>
    <xf numFmtId="1" fontId="2" fillId="33" borderId="18" xfId="33" applyNumberFormat="1" applyFont="1" applyFill="1" applyBorder="1" applyAlignment="1">
      <alignment horizontal="right" vertical="center" wrapText="1"/>
      <protection/>
    </xf>
    <xf numFmtId="2" fontId="1" fillId="33" borderId="19" xfId="33" applyNumberFormat="1" applyFont="1" applyFill="1" applyBorder="1" applyAlignment="1">
      <alignment vertical="center"/>
      <protection/>
    </xf>
    <xf numFmtId="0" fontId="2" fillId="33" borderId="0" xfId="0" applyFont="1" applyFill="1" applyAlignment="1">
      <alignment horizontal="left"/>
    </xf>
    <xf numFmtId="0" fontId="1" fillId="33" borderId="0" xfId="33" applyFont="1" applyFill="1" applyBorder="1" applyAlignment="1">
      <alignment vertical="center" wrapText="1"/>
      <protection/>
    </xf>
    <xf numFmtId="1" fontId="1" fillId="33" borderId="0" xfId="0" applyNumberFormat="1" applyFont="1" applyFill="1" applyBorder="1" applyAlignment="1">
      <alignment horizontal="right" vertical="center"/>
    </xf>
    <xf numFmtId="0" fontId="1" fillId="33" borderId="0" xfId="33" applyFont="1" applyFill="1" applyBorder="1" applyAlignment="1">
      <alignment horizontal="center" vertical="center"/>
      <protection/>
    </xf>
    <xf numFmtId="2" fontId="1" fillId="33" borderId="0" xfId="33" applyNumberFormat="1" applyFont="1" applyFill="1" applyBorder="1" applyAlignment="1">
      <alignment vertical="center"/>
      <protection/>
    </xf>
    <xf numFmtId="2" fontId="1" fillId="33" borderId="20" xfId="33" applyNumberFormat="1" applyFont="1" applyFill="1" applyBorder="1" applyAlignment="1">
      <alignment horizontal="right" vertical="center"/>
      <protection/>
    </xf>
    <xf numFmtId="49" fontId="1" fillId="33" borderId="0" xfId="33" applyNumberFormat="1" applyFont="1" applyFill="1" applyBorder="1" applyAlignment="1">
      <alignment horizontal="center"/>
      <protection/>
    </xf>
    <xf numFmtId="180" fontId="1" fillId="33" borderId="0" xfId="33" applyNumberFormat="1" applyFont="1" applyFill="1" applyBorder="1" applyAlignment="1">
      <alignment horizontal="right" vertical="center"/>
      <protection/>
    </xf>
    <xf numFmtId="2" fontId="1" fillId="33" borderId="0" xfId="33" applyNumberFormat="1" applyFont="1" applyFill="1" applyBorder="1" applyAlignment="1">
      <alignment horizontal="right" vertical="center"/>
      <protection/>
    </xf>
    <xf numFmtId="49" fontId="1" fillId="33" borderId="21" xfId="33" applyNumberFormat="1" applyFont="1" applyFill="1" applyBorder="1" applyAlignment="1">
      <alignment horizontal="center"/>
      <protection/>
    </xf>
    <xf numFmtId="0" fontId="1" fillId="33" borderId="22" xfId="33" applyFont="1" applyFill="1" applyBorder="1" applyAlignment="1">
      <alignment vertical="center" wrapText="1"/>
      <protection/>
    </xf>
    <xf numFmtId="1" fontId="1" fillId="33" borderId="21" xfId="0" applyNumberFormat="1" applyFont="1" applyFill="1" applyBorder="1" applyAlignment="1">
      <alignment horizontal="right" vertical="center"/>
    </xf>
    <xf numFmtId="1" fontId="1" fillId="33" borderId="22" xfId="0" applyNumberFormat="1" applyFont="1" applyFill="1" applyBorder="1" applyAlignment="1">
      <alignment horizontal="right" vertical="center"/>
    </xf>
    <xf numFmtId="0" fontId="1" fillId="33" borderId="22" xfId="33" applyFont="1" applyFill="1" applyBorder="1" applyAlignment="1">
      <alignment horizontal="center" vertical="center"/>
      <protection/>
    </xf>
    <xf numFmtId="180" fontId="1" fillId="33" borderId="21" xfId="33" applyNumberFormat="1" applyFont="1" applyFill="1" applyBorder="1" applyAlignment="1">
      <alignment horizontal="right" vertical="center"/>
      <protection/>
    </xf>
    <xf numFmtId="2" fontId="1" fillId="33" borderId="21" xfId="33" applyNumberFormat="1" applyFont="1" applyFill="1" applyBorder="1" applyAlignment="1">
      <alignment horizontal="right" vertical="center"/>
      <protection/>
    </xf>
    <xf numFmtId="0" fontId="2" fillId="33" borderId="0" xfId="0" applyFont="1" applyFill="1" applyAlignment="1">
      <alignment horizontal="center" vertical="center"/>
    </xf>
    <xf numFmtId="180" fontId="2" fillId="33" borderId="0" xfId="0" applyNumberFormat="1" applyFont="1" applyFill="1" applyAlignment="1">
      <alignment horizontal="center" vertical="center"/>
    </xf>
    <xf numFmtId="181" fontId="41" fillId="33" borderId="0" xfId="0" applyNumberFormat="1" applyFont="1" applyFill="1" applyAlignment="1">
      <alignment horizontal="center" vertical="center"/>
    </xf>
    <xf numFmtId="2" fontId="2" fillId="33" borderId="23" xfId="33" applyNumberFormat="1" applyFont="1" applyFill="1" applyBorder="1" applyAlignment="1">
      <alignment horizontal="center" vertical="center" wrapText="1"/>
      <protection/>
    </xf>
    <xf numFmtId="2" fontId="2" fillId="33" borderId="24" xfId="33" applyNumberFormat="1" applyFont="1" applyFill="1" applyBorder="1" applyAlignment="1">
      <alignment horizontal="center" vertical="center" wrapText="1"/>
      <protection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center"/>
    </xf>
    <xf numFmtId="181" fontId="2" fillId="33" borderId="0" xfId="0" applyNumberFormat="1" applyFont="1" applyFill="1" applyAlignment="1">
      <alignment horizontal="center" vertical="center"/>
    </xf>
    <xf numFmtId="0" fontId="5" fillId="33" borderId="0" xfId="33" applyFont="1" applyFill="1" applyBorder="1" applyAlignment="1">
      <alignment horizontal="center" vertical="center"/>
      <protection/>
    </xf>
    <xf numFmtId="0" fontId="2" fillId="33" borderId="25" xfId="0" applyFont="1" applyFill="1" applyBorder="1" applyAlignment="1">
      <alignment horizontal="left"/>
    </xf>
    <xf numFmtId="0" fontId="2" fillId="33" borderId="27" xfId="33" applyFont="1" applyFill="1" applyBorder="1" applyAlignment="1">
      <alignment horizontal="center" vertical="center" wrapText="1"/>
      <protection/>
    </xf>
    <xf numFmtId="0" fontId="2" fillId="33" borderId="20" xfId="33" applyFont="1" applyFill="1" applyBorder="1" applyAlignment="1">
      <alignment horizontal="center" vertical="center" wrapText="1"/>
      <protection/>
    </xf>
    <xf numFmtId="0" fontId="2" fillId="33" borderId="23" xfId="33" applyFont="1" applyFill="1" applyBorder="1" applyAlignment="1">
      <alignment horizontal="center" vertical="center" wrapText="1"/>
      <protection/>
    </xf>
    <xf numFmtId="0" fontId="2" fillId="33" borderId="25" xfId="33" applyFont="1" applyFill="1" applyBorder="1" applyAlignment="1">
      <alignment horizontal="center" vertical="center" wrapText="1"/>
      <protection/>
    </xf>
    <xf numFmtId="0" fontId="2" fillId="33" borderId="24" xfId="33" applyFont="1" applyFill="1" applyBorder="1" applyAlignment="1">
      <alignment horizontal="center" vertical="center" wrapText="1"/>
      <protection/>
    </xf>
    <xf numFmtId="0" fontId="2" fillId="33" borderId="28" xfId="33" applyFont="1" applyFill="1" applyBorder="1" applyAlignment="1">
      <alignment horizontal="center" vertical="center" wrapText="1"/>
      <protection/>
    </xf>
    <xf numFmtId="180" fontId="2" fillId="33" borderId="27" xfId="33" applyNumberFormat="1" applyFont="1" applyFill="1" applyBorder="1" applyAlignment="1">
      <alignment horizontal="center" vertical="center" wrapText="1"/>
      <protection/>
    </xf>
    <xf numFmtId="180" fontId="2" fillId="33" borderId="20" xfId="33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94"/>
  <sheetViews>
    <sheetView tabSelected="1" zoomScalePageLayoutView="0" workbookViewId="0" topLeftCell="A1">
      <selection activeCell="A6" sqref="A6:I6"/>
    </sheetView>
  </sheetViews>
  <sheetFormatPr defaultColWidth="9.140625" defaultRowHeight="12.75"/>
  <cols>
    <col min="1" max="1" width="5.7109375" style="45" customWidth="1"/>
    <col min="2" max="2" width="31.7109375" style="48" customWidth="1"/>
    <col min="3" max="3" width="6.7109375" style="48" customWidth="1"/>
    <col min="4" max="4" width="10.28125" style="48" customWidth="1"/>
    <col min="5" max="5" width="6.7109375" style="48" customWidth="1"/>
    <col min="6" max="6" width="14.00390625" style="45" customWidth="1"/>
    <col min="7" max="7" width="9.00390625" style="46" customWidth="1"/>
    <col min="8" max="8" width="6.57421875" style="45" customWidth="1"/>
    <col min="9" max="9" width="9.7109375" style="47" customWidth="1"/>
    <col min="10" max="10" width="9.140625" style="11" customWidth="1"/>
    <col min="11" max="11" width="10.57421875" style="11" customWidth="1"/>
    <col min="12" max="16384" width="9.140625" style="11" customWidth="1"/>
  </cols>
  <sheetData>
    <row r="3" spans="1:5" ht="12.75">
      <c r="A3" s="85" t="s">
        <v>160</v>
      </c>
      <c r="B3" s="85"/>
      <c r="C3" s="44"/>
      <c r="D3" s="44"/>
      <c r="E3" s="44"/>
    </row>
    <row r="4" spans="1:5" ht="12.75">
      <c r="A4" s="62"/>
      <c r="B4" s="62"/>
      <c r="C4" s="62"/>
      <c r="D4" s="62"/>
      <c r="E4" s="62"/>
    </row>
    <row r="5" spans="1:2" ht="12.75">
      <c r="A5" s="85"/>
      <c r="B5" s="85"/>
    </row>
    <row r="6" spans="1:9" ht="12.75">
      <c r="A6" s="86"/>
      <c r="B6" s="86"/>
      <c r="C6" s="86"/>
      <c r="D6" s="86"/>
      <c r="E6" s="86"/>
      <c r="F6" s="86"/>
      <c r="G6" s="86"/>
      <c r="H6" s="86"/>
      <c r="I6" s="86"/>
    </row>
    <row r="7" spans="1:9" ht="12.75">
      <c r="A7" s="86" t="s">
        <v>157</v>
      </c>
      <c r="B7" s="86"/>
      <c r="C7" s="86"/>
      <c r="D7" s="86"/>
      <c r="E7" s="86"/>
      <c r="F7" s="86"/>
      <c r="G7" s="86"/>
      <c r="H7" s="86"/>
      <c r="I7" s="86"/>
    </row>
    <row r="8" spans="1:9" ht="13.5" thickBot="1">
      <c r="A8" s="90" t="s">
        <v>67</v>
      </c>
      <c r="B8" s="90"/>
      <c r="C8" s="90"/>
      <c r="D8" s="90"/>
      <c r="E8" s="90"/>
      <c r="F8" s="90"/>
      <c r="G8" s="90"/>
      <c r="H8" s="90"/>
      <c r="I8" s="90"/>
    </row>
    <row r="9" spans="1:11" ht="13.5" customHeight="1" thickBot="1">
      <c r="A9" s="91" t="s">
        <v>0</v>
      </c>
      <c r="B9" s="93" t="s">
        <v>1</v>
      </c>
      <c r="C9" s="91" t="s">
        <v>2</v>
      </c>
      <c r="D9" s="93" t="s">
        <v>3</v>
      </c>
      <c r="E9" s="95"/>
      <c r="F9" s="96" t="s">
        <v>4</v>
      </c>
      <c r="G9" s="97" t="s">
        <v>5</v>
      </c>
      <c r="H9" s="81" t="s">
        <v>6</v>
      </c>
      <c r="I9" s="82"/>
      <c r="J9" s="81" t="s">
        <v>156</v>
      </c>
      <c r="K9" s="82"/>
    </row>
    <row r="10" spans="1:11" ht="26.25" thickBot="1">
      <c r="A10" s="92"/>
      <c r="B10" s="94"/>
      <c r="C10" s="92"/>
      <c r="D10" s="49" t="s">
        <v>7</v>
      </c>
      <c r="E10" s="50" t="s">
        <v>8</v>
      </c>
      <c r="F10" s="94"/>
      <c r="G10" s="98"/>
      <c r="H10" s="83"/>
      <c r="I10" s="84"/>
      <c r="J10" s="83"/>
      <c r="K10" s="84"/>
    </row>
    <row r="11" spans="1:11" ht="13.5" thickBot="1">
      <c r="A11" s="51"/>
      <c r="B11" s="52"/>
      <c r="C11" s="50" t="s">
        <v>9</v>
      </c>
      <c r="D11" s="49" t="s">
        <v>10</v>
      </c>
      <c r="E11" s="50" t="s">
        <v>10</v>
      </c>
      <c r="F11" s="53" t="s">
        <v>11</v>
      </c>
      <c r="G11" s="51" t="s">
        <v>11</v>
      </c>
      <c r="H11" s="54" t="s">
        <v>12</v>
      </c>
      <c r="I11" s="55" t="s">
        <v>13</v>
      </c>
      <c r="J11" s="54" t="s">
        <v>12</v>
      </c>
      <c r="K11" s="55" t="s">
        <v>13</v>
      </c>
    </row>
    <row r="12" spans="1:11" ht="13.5" thickBot="1">
      <c r="A12" s="56"/>
      <c r="B12" s="57"/>
      <c r="C12" s="56"/>
      <c r="D12" s="57"/>
      <c r="E12" s="56"/>
      <c r="F12" s="57"/>
      <c r="G12" s="56"/>
      <c r="H12" s="57"/>
      <c r="I12" s="56"/>
      <c r="J12" s="57"/>
      <c r="K12" s="56"/>
    </row>
    <row r="13" spans="1:11" ht="13.5" thickBot="1">
      <c r="A13" s="58" t="s">
        <v>68</v>
      </c>
      <c r="B13" s="59" t="s">
        <v>15</v>
      </c>
      <c r="C13" s="25"/>
      <c r="D13" s="60"/>
      <c r="E13" s="25"/>
      <c r="F13" s="26"/>
      <c r="G13" s="42"/>
      <c r="H13" s="28"/>
      <c r="I13" s="43"/>
      <c r="J13" s="28"/>
      <c r="K13" s="43"/>
    </row>
    <row r="14" spans="1:11" ht="12.75">
      <c r="A14" s="37" t="s">
        <v>69</v>
      </c>
      <c r="B14" s="16" t="s">
        <v>16</v>
      </c>
      <c r="C14" s="17">
        <v>2050</v>
      </c>
      <c r="D14" s="18">
        <f>C14*14.5</f>
        <v>29725</v>
      </c>
      <c r="E14" s="17">
        <v>0</v>
      </c>
      <c r="F14" s="19" t="s">
        <v>11</v>
      </c>
      <c r="G14" s="20">
        <f aca="true" t="shared" si="0" ref="G14:G82">ROUND(D14/1000,3)</f>
        <v>29.725</v>
      </c>
      <c r="H14" s="61"/>
      <c r="I14" s="22"/>
      <c r="J14" s="21"/>
      <c r="K14" s="22"/>
    </row>
    <row r="15" spans="1:11" ht="25.5">
      <c r="A15" s="7" t="s">
        <v>70</v>
      </c>
      <c r="B15" s="1" t="s">
        <v>17</v>
      </c>
      <c r="C15" s="2">
        <v>800</v>
      </c>
      <c r="D15" s="3">
        <f>C15*18.6</f>
        <v>14880.000000000002</v>
      </c>
      <c r="E15" s="2">
        <v>0</v>
      </c>
      <c r="F15" s="8" t="s">
        <v>11</v>
      </c>
      <c r="G15" s="5">
        <f t="shared" si="0"/>
        <v>14.88</v>
      </c>
      <c r="H15" s="9"/>
      <c r="I15" s="10"/>
      <c r="J15" s="9"/>
      <c r="K15" s="22"/>
    </row>
    <row r="16" spans="1:11" ht="12.75">
      <c r="A16" s="7" t="s">
        <v>71</v>
      </c>
      <c r="B16" s="1" t="s">
        <v>18</v>
      </c>
      <c r="C16" s="2">
        <v>2800</v>
      </c>
      <c r="D16" s="3">
        <f>C16*6</f>
        <v>16800</v>
      </c>
      <c r="E16" s="2">
        <v>0</v>
      </c>
      <c r="F16" s="8" t="s">
        <v>11</v>
      </c>
      <c r="G16" s="5">
        <f t="shared" si="0"/>
        <v>16.8</v>
      </c>
      <c r="H16" s="9"/>
      <c r="I16" s="10"/>
      <c r="J16" s="9"/>
      <c r="K16" s="22"/>
    </row>
    <row r="17" spans="1:11" ht="12.75">
      <c r="A17" s="7" t="s">
        <v>72</v>
      </c>
      <c r="B17" s="1" t="s">
        <v>19</v>
      </c>
      <c r="C17" s="2">
        <v>1200</v>
      </c>
      <c r="D17" s="3">
        <f>C17*4</f>
        <v>4800</v>
      </c>
      <c r="E17" s="2">
        <v>0</v>
      </c>
      <c r="F17" s="8" t="s">
        <v>11</v>
      </c>
      <c r="G17" s="5">
        <f t="shared" si="0"/>
        <v>4.8</v>
      </c>
      <c r="H17" s="9"/>
      <c r="I17" s="10"/>
      <c r="J17" s="9"/>
      <c r="K17" s="22"/>
    </row>
    <row r="18" spans="1:11" ht="12.75">
      <c r="A18" s="7" t="s">
        <v>73</v>
      </c>
      <c r="B18" s="1" t="s">
        <v>20</v>
      </c>
      <c r="C18" s="2">
        <v>2050</v>
      </c>
      <c r="D18" s="3">
        <f>C18*8</f>
        <v>16400</v>
      </c>
      <c r="E18" s="2">
        <v>0</v>
      </c>
      <c r="F18" s="8" t="s">
        <v>11</v>
      </c>
      <c r="G18" s="5">
        <f t="shared" si="0"/>
        <v>16.4</v>
      </c>
      <c r="H18" s="9"/>
      <c r="I18" s="10"/>
      <c r="J18" s="9"/>
      <c r="K18" s="22"/>
    </row>
    <row r="19" spans="1:14" ht="12.75">
      <c r="A19" s="7" t="s">
        <v>74</v>
      </c>
      <c r="B19" s="13" t="s">
        <v>21</v>
      </c>
      <c r="C19" s="14">
        <v>2500</v>
      </c>
      <c r="D19" s="15">
        <f>C19*10.6</f>
        <v>26500</v>
      </c>
      <c r="E19" s="2">
        <v>0</v>
      </c>
      <c r="F19" s="4" t="s">
        <v>11</v>
      </c>
      <c r="G19" s="5">
        <f t="shared" si="0"/>
        <v>26.5</v>
      </c>
      <c r="H19" s="9"/>
      <c r="I19" s="6"/>
      <c r="J19" s="9"/>
      <c r="K19" s="22"/>
      <c r="L19" s="38"/>
      <c r="M19" s="38"/>
      <c r="N19" s="38"/>
    </row>
    <row r="20" spans="1:11" ht="12.75">
      <c r="A20" s="7" t="s">
        <v>75</v>
      </c>
      <c r="B20" s="1" t="s">
        <v>22</v>
      </c>
      <c r="C20" s="2">
        <v>1000</v>
      </c>
      <c r="D20" s="3">
        <f>C20*8.5</f>
        <v>8500</v>
      </c>
      <c r="E20" s="2">
        <v>0</v>
      </c>
      <c r="F20" s="8" t="s">
        <v>11</v>
      </c>
      <c r="G20" s="5">
        <f t="shared" si="0"/>
        <v>8.5</v>
      </c>
      <c r="H20" s="9"/>
      <c r="I20" s="10"/>
      <c r="J20" s="9"/>
      <c r="K20" s="22"/>
    </row>
    <row r="21" spans="1:11" ht="12.75">
      <c r="A21" s="7" t="s">
        <v>76</v>
      </c>
      <c r="B21" s="1" t="s">
        <v>23</v>
      </c>
      <c r="C21" s="2">
        <v>400</v>
      </c>
      <c r="D21" s="3">
        <f>C21*7</f>
        <v>2800</v>
      </c>
      <c r="E21" s="2">
        <v>0</v>
      </c>
      <c r="F21" s="8" t="s">
        <v>11</v>
      </c>
      <c r="G21" s="5">
        <f t="shared" si="0"/>
        <v>2.8</v>
      </c>
      <c r="H21" s="9"/>
      <c r="I21" s="10"/>
      <c r="J21" s="9"/>
      <c r="K21" s="22"/>
    </row>
    <row r="22" spans="1:11" ht="12.75">
      <c r="A22" s="7" t="s">
        <v>77</v>
      </c>
      <c r="B22" s="1" t="s">
        <v>24</v>
      </c>
      <c r="C22" s="2">
        <v>250</v>
      </c>
      <c r="D22" s="3">
        <f>C22*16</f>
        <v>4000</v>
      </c>
      <c r="E22" s="2">
        <v>0</v>
      </c>
      <c r="F22" s="8" t="s">
        <v>11</v>
      </c>
      <c r="G22" s="5">
        <f t="shared" si="0"/>
        <v>4</v>
      </c>
      <c r="H22" s="9"/>
      <c r="I22" s="10"/>
      <c r="J22" s="9"/>
      <c r="K22" s="22"/>
    </row>
    <row r="23" spans="1:11" ht="25.5">
      <c r="A23" s="7" t="s">
        <v>78</v>
      </c>
      <c r="B23" s="1" t="s">
        <v>25</v>
      </c>
      <c r="C23" s="2">
        <v>300</v>
      </c>
      <c r="D23" s="3">
        <f>C23*9</f>
        <v>2700</v>
      </c>
      <c r="E23" s="2">
        <v>0</v>
      </c>
      <c r="F23" s="8" t="s">
        <v>11</v>
      </c>
      <c r="G23" s="5">
        <f t="shared" si="0"/>
        <v>2.7</v>
      </c>
      <c r="H23" s="9"/>
      <c r="I23" s="10"/>
      <c r="J23" s="9"/>
      <c r="K23" s="22"/>
    </row>
    <row r="24" spans="1:11" ht="12.75">
      <c r="A24" s="7" t="s">
        <v>79</v>
      </c>
      <c r="B24" s="1" t="s">
        <v>26</v>
      </c>
      <c r="C24" s="2">
        <v>600</v>
      </c>
      <c r="D24" s="3">
        <f>C24*12</f>
        <v>7200</v>
      </c>
      <c r="E24" s="2">
        <v>0</v>
      </c>
      <c r="F24" s="8" t="s">
        <v>11</v>
      </c>
      <c r="G24" s="5">
        <f t="shared" si="0"/>
        <v>7.2</v>
      </c>
      <c r="H24" s="9"/>
      <c r="I24" s="10"/>
      <c r="J24" s="9"/>
      <c r="K24" s="22"/>
    </row>
    <row r="25" spans="1:11" ht="12.75">
      <c r="A25" s="7" t="s">
        <v>80</v>
      </c>
      <c r="B25" s="1" t="s">
        <v>27</v>
      </c>
      <c r="C25" s="2">
        <v>1500</v>
      </c>
      <c r="D25" s="3">
        <f>C25*7.8</f>
        <v>11700</v>
      </c>
      <c r="E25" s="2">
        <v>0</v>
      </c>
      <c r="F25" s="8" t="s">
        <v>11</v>
      </c>
      <c r="G25" s="5">
        <f t="shared" si="0"/>
        <v>11.7</v>
      </c>
      <c r="H25" s="9"/>
      <c r="I25" s="10"/>
      <c r="J25" s="9"/>
      <c r="K25" s="22"/>
    </row>
    <row r="26" spans="1:11" ht="12.75">
      <c r="A26" s="7" t="s">
        <v>81</v>
      </c>
      <c r="B26" s="1" t="s">
        <v>28</v>
      </c>
      <c r="C26" s="2">
        <v>350</v>
      </c>
      <c r="D26" s="3">
        <f>C26*6</f>
        <v>2100</v>
      </c>
      <c r="E26" s="2">
        <v>0</v>
      </c>
      <c r="F26" s="8" t="s">
        <v>11</v>
      </c>
      <c r="G26" s="5">
        <f t="shared" si="0"/>
        <v>2.1</v>
      </c>
      <c r="H26" s="9"/>
      <c r="I26" s="10"/>
      <c r="J26" s="9"/>
      <c r="K26" s="22"/>
    </row>
    <row r="27" spans="1:11" ht="12.75">
      <c r="A27" s="7" t="s">
        <v>82</v>
      </c>
      <c r="B27" s="1" t="s">
        <v>29</v>
      </c>
      <c r="C27" s="2">
        <v>1300</v>
      </c>
      <c r="D27" s="3">
        <f>C27*10</f>
        <v>13000</v>
      </c>
      <c r="E27" s="2">
        <v>0</v>
      </c>
      <c r="F27" s="8" t="s">
        <v>11</v>
      </c>
      <c r="G27" s="5">
        <f t="shared" si="0"/>
        <v>13</v>
      </c>
      <c r="H27" s="9"/>
      <c r="I27" s="10"/>
      <c r="J27" s="9"/>
      <c r="K27" s="22"/>
    </row>
    <row r="28" spans="1:11" ht="12.75">
      <c r="A28" s="7" t="s">
        <v>83</v>
      </c>
      <c r="B28" s="1" t="s">
        <v>30</v>
      </c>
      <c r="C28" s="2">
        <v>600</v>
      </c>
      <c r="D28" s="3">
        <f>C28*14.5</f>
        <v>8700</v>
      </c>
      <c r="E28" s="2">
        <v>0</v>
      </c>
      <c r="F28" s="8" t="s">
        <v>11</v>
      </c>
      <c r="G28" s="5">
        <f t="shared" si="0"/>
        <v>8.7</v>
      </c>
      <c r="H28" s="9"/>
      <c r="I28" s="10"/>
      <c r="J28" s="9"/>
      <c r="K28" s="22"/>
    </row>
    <row r="29" spans="1:11" ht="12.75">
      <c r="A29" s="7" t="s">
        <v>84</v>
      </c>
      <c r="B29" s="1" t="s">
        <v>31</v>
      </c>
      <c r="C29" s="2">
        <v>850</v>
      </c>
      <c r="D29" s="3">
        <f>C29*7</f>
        <v>5950</v>
      </c>
      <c r="E29" s="2">
        <v>0</v>
      </c>
      <c r="F29" s="8" t="s">
        <v>11</v>
      </c>
      <c r="G29" s="5">
        <f t="shared" si="0"/>
        <v>5.95</v>
      </c>
      <c r="H29" s="9"/>
      <c r="I29" s="10"/>
      <c r="J29" s="9"/>
      <c r="K29" s="22"/>
    </row>
    <row r="30" spans="1:11" ht="12.75">
      <c r="A30" s="7" t="s">
        <v>85</v>
      </c>
      <c r="B30" s="1" t="s">
        <v>32</v>
      </c>
      <c r="C30" s="2"/>
      <c r="D30" s="3"/>
      <c r="E30" s="2">
        <v>0</v>
      </c>
      <c r="F30" s="8" t="s">
        <v>11</v>
      </c>
      <c r="G30" s="5">
        <v>12</v>
      </c>
      <c r="H30" s="9"/>
      <c r="I30" s="10"/>
      <c r="J30" s="9"/>
      <c r="K30" s="22"/>
    </row>
    <row r="31" spans="1:11" ht="12.75">
      <c r="A31" s="7" t="s">
        <v>86</v>
      </c>
      <c r="B31" s="1" t="s">
        <v>33</v>
      </c>
      <c r="C31" s="2">
        <v>350</v>
      </c>
      <c r="D31" s="3">
        <f>C31*7</f>
        <v>2450</v>
      </c>
      <c r="E31" s="2">
        <v>0</v>
      </c>
      <c r="F31" s="8" t="s">
        <v>11</v>
      </c>
      <c r="G31" s="5">
        <f t="shared" si="0"/>
        <v>2.45</v>
      </c>
      <c r="H31" s="9"/>
      <c r="I31" s="10"/>
      <c r="J31" s="9"/>
      <c r="K31" s="22"/>
    </row>
    <row r="32" spans="1:11" ht="12.75">
      <c r="A32" s="7" t="s">
        <v>87</v>
      </c>
      <c r="B32" s="1" t="s">
        <v>34</v>
      </c>
      <c r="C32" s="2">
        <v>470</v>
      </c>
      <c r="D32" s="3">
        <f>C32*6</f>
        <v>2820</v>
      </c>
      <c r="E32" s="2">
        <v>0</v>
      </c>
      <c r="F32" s="8" t="s">
        <v>11</v>
      </c>
      <c r="G32" s="5">
        <f t="shared" si="0"/>
        <v>2.82</v>
      </c>
      <c r="H32" s="9"/>
      <c r="I32" s="10"/>
      <c r="J32" s="9"/>
      <c r="K32" s="22"/>
    </row>
    <row r="33" spans="1:11" ht="12.75">
      <c r="A33" s="7" t="s">
        <v>88</v>
      </c>
      <c r="B33" s="1" t="s">
        <v>35</v>
      </c>
      <c r="C33" s="2">
        <v>200</v>
      </c>
      <c r="D33" s="3">
        <f>C33*6</f>
        <v>1200</v>
      </c>
      <c r="E33" s="2">
        <v>0</v>
      </c>
      <c r="F33" s="8" t="s">
        <v>11</v>
      </c>
      <c r="G33" s="5">
        <f t="shared" si="0"/>
        <v>1.2</v>
      </c>
      <c r="H33" s="9"/>
      <c r="I33" s="10"/>
      <c r="J33" s="9"/>
      <c r="K33" s="22"/>
    </row>
    <row r="34" spans="1:11" ht="12.75">
      <c r="A34" s="7" t="s">
        <v>89</v>
      </c>
      <c r="B34" s="1" t="s">
        <v>36</v>
      </c>
      <c r="C34" s="2">
        <v>445</v>
      </c>
      <c r="D34" s="3">
        <f>C34*10</f>
        <v>4450</v>
      </c>
      <c r="E34" s="2">
        <v>0</v>
      </c>
      <c r="F34" s="8" t="s">
        <v>11</v>
      </c>
      <c r="G34" s="5">
        <f t="shared" si="0"/>
        <v>4.45</v>
      </c>
      <c r="H34" s="9"/>
      <c r="I34" s="10"/>
      <c r="J34" s="9"/>
      <c r="K34" s="22"/>
    </row>
    <row r="35" spans="1:11" ht="12.75">
      <c r="A35" s="7" t="s">
        <v>90</v>
      </c>
      <c r="B35" s="1" t="s">
        <v>37</v>
      </c>
      <c r="C35" s="2">
        <v>200</v>
      </c>
      <c r="D35" s="3">
        <f>C35*6</f>
        <v>1200</v>
      </c>
      <c r="E35" s="2">
        <v>0</v>
      </c>
      <c r="F35" s="8" t="s">
        <v>11</v>
      </c>
      <c r="G35" s="5">
        <f t="shared" si="0"/>
        <v>1.2</v>
      </c>
      <c r="H35" s="9"/>
      <c r="I35" s="10"/>
      <c r="J35" s="9"/>
      <c r="K35" s="22"/>
    </row>
    <row r="36" spans="1:11" ht="12.75">
      <c r="A36" s="7" t="s">
        <v>91</v>
      </c>
      <c r="B36" s="1" t="s">
        <v>38</v>
      </c>
      <c r="C36" s="2">
        <v>430</v>
      </c>
      <c r="D36" s="3">
        <f>C36*6</f>
        <v>2580</v>
      </c>
      <c r="E36" s="2">
        <v>0</v>
      </c>
      <c r="F36" s="8" t="s">
        <v>11</v>
      </c>
      <c r="G36" s="5">
        <f t="shared" si="0"/>
        <v>2.58</v>
      </c>
      <c r="H36" s="9"/>
      <c r="I36" s="10"/>
      <c r="J36" s="9"/>
      <c r="K36" s="22"/>
    </row>
    <row r="37" spans="1:11" ht="12.75">
      <c r="A37" s="7" t="s">
        <v>92</v>
      </c>
      <c r="B37" s="1" t="s">
        <v>39</v>
      </c>
      <c r="C37" s="2">
        <v>280</v>
      </c>
      <c r="D37" s="3">
        <f>C37*5</f>
        <v>1400</v>
      </c>
      <c r="E37" s="2">
        <v>0</v>
      </c>
      <c r="F37" s="8" t="s">
        <v>11</v>
      </c>
      <c r="G37" s="5">
        <f t="shared" si="0"/>
        <v>1.4</v>
      </c>
      <c r="H37" s="9"/>
      <c r="I37" s="10"/>
      <c r="J37" s="9"/>
      <c r="K37" s="22"/>
    </row>
    <row r="38" spans="1:11" ht="12.75">
      <c r="A38" s="7" t="s">
        <v>93</v>
      </c>
      <c r="B38" s="1" t="s">
        <v>40</v>
      </c>
      <c r="C38" s="2">
        <v>300</v>
      </c>
      <c r="D38" s="3">
        <f>C38*6</f>
        <v>1800</v>
      </c>
      <c r="E38" s="2">
        <v>0</v>
      </c>
      <c r="F38" s="8" t="s">
        <v>11</v>
      </c>
      <c r="G38" s="5">
        <f t="shared" si="0"/>
        <v>1.8</v>
      </c>
      <c r="H38" s="9"/>
      <c r="I38" s="10"/>
      <c r="J38" s="9"/>
      <c r="K38" s="22"/>
    </row>
    <row r="39" spans="1:11" ht="12.75">
      <c r="A39" s="7" t="s">
        <v>94</v>
      </c>
      <c r="B39" s="1" t="s">
        <v>41</v>
      </c>
      <c r="C39" s="2">
        <v>200</v>
      </c>
      <c r="D39" s="3">
        <f>C39*6</f>
        <v>1200</v>
      </c>
      <c r="E39" s="2">
        <v>0</v>
      </c>
      <c r="F39" s="8" t="s">
        <v>11</v>
      </c>
      <c r="G39" s="5">
        <f t="shared" si="0"/>
        <v>1.2</v>
      </c>
      <c r="H39" s="9"/>
      <c r="I39" s="10"/>
      <c r="J39" s="9"/>
      <c r="K39" s="22"/>
    </row>
    <row r="40" spans="1:11" ht="12.75">
      <c r="A40" s="7" t="s">
        <v>95</v>
      </c>
      <c r="B40" s="1" t="s">
        <v>42</v>
      </c>
      <c r="C40" s="2">
        <v>1700</v>
      </c>
      <c r="D40" s="3">
        <f aca="true" t="shared" si="1" ref="D40:D46">C40*8</f>
        <v>13600</v>
      </c>
      <c r="E40" s="2">
        <v>0</v>
      </c>
      <c r="F40" s="8" t="s">
        <v>11</v>
      </c>
      <c r="G40" s="5">
        <f t="shared" si="0"/>
        <v>13.6</v>
      </c>
      <c r="H40" s="9"/>
      <c r="I40" s="10"/>
      <c r="J40" s="9"/>
      <c r="K40" s="22"/>
    </row>
    <row r="41" spans="1:11" ht="25.5">
      <c r="A41" s="7" t="s">
        <v>96</v>
      </c>
      <c r="B41" s="1" t="s">
        <v>43</v>
      </c>
      <c r="C41" s="2">
        <v>3000</v>
      </c>
      <c r="D41" s="3">
        <f t="shared" si="1"/>
        <v>24000</v>
      </c>
      <c r="E41" s="2">
        <v>0</v>
      </c>
      <c r="F41" s="8" t="s">
        <v>11</v>
      </c>
      <c r="G41" s="5">
        <f t="shared" si="0"/>
        <v>24</v>
      </c>
      <c r="H41" s="9"/>
      <c r="I41" s="10"/>
      <c r="J41" s="9"/>
      <c r="K41" s="22"/>
    </row>
    <row r="42" spans="1:11" ht="12.75">
      <c r="A42" s="7" t="s">
        <v>97</v>
      </c>
      <c r="B42" s="1" t="s">
        <v>44</v>
      </c>
      <c r="C42" s="2">
        <v>600</v>
      </c>
      <c r="D42" s="3">
        <f t="shared" si="1"/>
        <v>4800</v>
      </c>
      <c r="E42" s="2">
        <v>0</v>
      </c>
      <c r="F42" s="8" t="s">
        <v>11</v>
      </c>
      <c r="G42" s="5">
        <f t="shared" si="0"/>
        <v>4.8</v>
      </c>
      <c r="H42" s="9"/>
      <c r="I42" s="10"/>
      <c r="J42" s="9"/>
      <c r="K42" s="22"/>
    </row>
    <row r="43" spans="1:11" ht="12.75">
      <c r="A43" s="7" t="s">
        <v>98</v>
      </c>
      <c r="B43" s="12" t="s">
        <v>45</v>
      </c>
      <c r="C43" s="2">
        <v>600</v>
      </c>
      <c r="D43" s="3">
        <f t="shared" si="1"/>
        <v>4800</v>
      </c>
      <c r="E43" s="2">
        <v>0</v>
      </c>
      <c r="F43" s="8" t="s">
        <v>11</v>
      </c>
      <c r="G43" s="5">
        <f>ROUND(D43/1000,3)</f>
        <v>4.8</v>
      </c>
      <c r="H43" s="9"/>
      <c r="I43" s="10"/>
      <c r="J43" s="9"/>
      <c r="K43" s="22"/>
    </row>
    <row r="44" spans="1:11" ht="12.75">
      <c r="A44" s="7" t="s">
        <v>99</v>
      </c>
      <c r="B44" s="1" t="s">
        <v>46</v>
      </c>
      <c r="C44" s="2">
        <v>1100</v>
      </c>
      <c r="D44" s="3">
        <f t="shared" si="1"/>
        <v>8800</v>
      </c>
      <c r="E44" s="2">
        <v>0</v>
      </c>
      <c r="F44" s="8" t="s">
        <v>11</v>
      </c>
      <c r="G44" s="5">
        <f>ROUND(D44/1000,3)</f>
        <v>8.8</v>
      </c>
      <c r="H44" s="9"/>
      <c r="I44" s="10"/>
      <c r="J44" s="9"/>
      <c r="K44" s="22"/>
    </row>
    <row r="45" spans="1:11" ht="12.75">
      <c r="A45" s="7" t="s">
        <v>100</v>
      </c>
      <c r="B45" s="13" t="s">
        <v>47</v>
      </c>
      <c r="C45" s="14">
        <v>1500</v>
      </c>
      <c r="D45" s="15">
        <f t="shared" si="1"/>
        <v>12000</v>
      </c>
      <c r="E45" s="2">
        <v>0</v>
      </c>
      <c r="F45" s="4" t="s">
        <v>11</v>
      </c>
      <c r="G45" s="5">
        <f>ROUND(D45/1000,3)</f>
        <v>12</v>
      </c>
      <c r="H45" s="9"/>
      <c r="I45" s="6"/>
      <c r="J45" s="9"/>
      <c r="K45" s="22"/>
    </row>
    <row r="46" spans="1:11" ht="12.75">
      <c r="A46" s="7" t="s">
        <v>101</v>
      </c>
      <c r="B46" s="1" t="s">
        <v>48</v>
      </c>
      <c r="C46" s="2">
        <v>1600</v>
      </c>
      <c r="D46" s="3">
        <f t="shared" si="1"/>
        <v>12800</v>
      </c>
      <c r="E46" s="2">
        <v>0</v>
      </c>
      <c r="F46" s="8" t="s">
        <v>11</v>
      </c>
      <c r="G46" s="5">
        <f t="shared" si="0"/>
        <v>12.8</v>
      </c>
      <c r="H46" s="9"/>
      <c r="I46" s="10"/>
      <c r="J46" s="9"/>
      <c r="K46" s="22"/>
    </row>
    <row r="47" spans="1:11" ht="12.75">
      <c r="A47" s="7" t="s">
        <v>102</v>
      </c>
      <c r="B47" s="1" t="s">
        <v>49</v>
      </c>
      <c r="C47" s="2">
        <v>680</v>
      </c>
      <c r="D47" s="3">
        <f>C47*8.4</f>
        <v>5712</v>
      </c>
      <c r="E47" s="2">
        <v>0</v>
      </c>
      <c r="F47" s="8" t="s">
        <v>11</v>
      </c>
      <c r="G47" s="5">
        <f t="shared" si="0"/>
        <v>5.712</v>
      </c>
      <c r="H47" s="9"/>
      <c r="I47" s="10"/>
      <c r="J47" s="9"/>
      <c r="K47" s="22"/>
    </row>
    <row r="48" spans="1:11" ht="12.75">
      <c r="A48" s="7" t="s">
        <v>103</v>
      </c>
      <c r="B48" s="1" t="s">
        <v>50</v>
      </c>
      <c r="C48" s="2"/>
      <c r="D48" s="3"/>
      <c r="E48" s="2">
        <v>0</v>
      </c>
      <c r="F48" s="8" t="s">
        <v>11</v>
      </c>
      <c r="G48" s="5">
        <f t="shared" si="0"/>
        <v>0</v>
      </c>
      <c r="H48" s="9"/>
      <c r="I48" s="10"/>
      <c r="J48" s="9"/>
      <c r="K48" s="22"/>
    </row>
    <row r="49" spans="1:11" ht="12.75">
      <c r="A49" s="7" t="s">
        <v>104</v>
      </c>
      <c r="B49" s="1" t="s">
        <v>51</v>
      </c>
      <c r="C49" s="2">
        <v>1400</v>
      </c>
      <c r="D49" s="3">
        <f>C49*8</f>
        <v>11200</v>
      </c>
      <c r="E49" s="2">
        <v>0</v>
      </c>
      <c r="F49" s="8" t="s">
        <v>11</v>
      </c>
      <c r="G49" s="5">
        <f t="shared" si="0"/>
        <v>11.2</v>
      </c>
      <c r="H49" s="9"/>
      <c r="I49" s="10"/>
      <c r="J49" s="9"/>
      <c r="K49" s="22"/>
    </row>
    <row r="50" spans="1:11" ht="25.5">
      <c r="A50" s="7" t="s">
        <v>105</v>
      </c>
      <c r="B50" s="1" t="s">
        <v>52</v>
      </c>
      <c r="C50" s="2">
        <v>1500</v>
      </c>
      <c r="D50" s="3">
        <f>C50*6</f>
        <v>9000</v>
      </c>
      <c r="E50" s="2">
        <v>0</v>
      </c>
      <c r="F50" s="8" t="s">
        <v>11</v>
      </c>
      <c r="G50" s="5">
        <f t="shared" si="0"/>
        <v>9</v>
      </c>
      <c r="H50" s="9"/>
      <c r="I50" s="10"/>
      <c r="J50" s="9"/>
      <c r="K50" s="22"/>
    </row>
    <row r="51" spans="1:11" ht="12.75">
      <c r="A51" s="7" t="s">
        <v>106</v>
      </c>
      <c r="B51" s="1" t="s">
        <v>53</v>
      </c>
      <c r="C51" s="2">
        <v>1800</v>
      </c>
      <c r="D51" s="3">
        <f>C51*6</f>
        <v>10800</v>
      </c>
      <c r="E51" s="2">
        <v>0</v>
      </c>
      <c r="F51" s="8" t="s">
        <v>11</v>
      </c>
      <c r="G51" s="5">
        <f t="shared" si="0"/>
        <v>10.8</v>
      </c>
      <c r="H51" s="9"/>
      <c r="I51" s="10"/>
      <c r="J51" s="9"/>
      <c r="K51" s="22"/>
    </row>
    <row r="52" spans="1:11" ht="25.5">
      <c r="A52" s="7" t="s">
        <v>107</v>
      </c>
      <c r="B52" s="1" t="s">
        <v>58</v>
      </c>
      <c r="C52" s="2">
        <v>400</v>
      </c>
      <c r="D52" s="3">
        <f>C52*8</f>
        <v>3200</v>
      </c>
      <c r="E52" s="2">
        <v>0</v>
      </c>
      <c r="F52" s="8" t="s">
        <v>11</v>
      </c>
      <c r="G52" s="5">
        <f t="shared" si="0"/>
        <v>3.2</v>
      </c>
      <c r="H52" s="9"/>
      <c r="I52" s="10"/>
      <c r="J52" s="9"/>
      <c r="K52" s="22"/>
    </row>
    <row r="53" spans="1:11" ht="12.75">
      <c r="A53" s="7" t="s">
        <v>108</v>
      </c>
      <c r="B53" s="1" t="s">
        <v>54</v>
      </c>
      <c r="C53" s="2">
        <v>651</v>
      </c>
      <c r="D53" s="3">
        <f aca="true" t="shared" si="2" ref="D53:D58">C53*6</f>
        <v>3906</v>
      </c>
      <c r="E53" s="2">
        <v>0</v>
      </c>
      <c r="F53" s="8" t="s">
        <v>11</v>
      </c>
      <c r="G53" s="5">
        <f t="shared" si="0"/>
        <v>3.906</v>
      </c>
      <c r="H53" s="9"/>
      <c r="I53" s="10"/>
      <c r="J53" s="9"/>
      <c r="K53" s="22"/>
    </row>
    <row r="54" spans="1:11" ht="12.75">
      <c r="A54" s="7" t="s">
        <v>109</v>
      </c>
      <c r="B54" s="1" t="s">
        <v>55</v>
      </c>
      <c r="C54" s="2">
        <v>250</v>
      </c>
      <c r="D54" s="3">
        <f t="shared" si="2"/>
        <v>1500</v>
      </c>
      <c r="E54" s="2"/>
      <c r="F54" s="8" t="s">
        <v>11</v>
      </c>
      <c r="G54" s="5">
        <f t="shared" si="0"/>
        <v>1.5</v>
      </c>
      <c r="H54" s="9"/>
      <c r="I54" s="10"/>
      <c r="J54" s="9"/>
      <c r="K54" s="22"/>
    </row>
    <row r="55" spans="1:11" ht="12.75">
      <c r="A55" s="7" t="s">
        <v>110</v>
      </c>
      <c r="B55" s="1" t="s">
        <v>56</v>
      </c>
      <c r="C55" s="2">
        <v>250</v>
      </c>
      <c r="D55" s="3">
        <f t="shared" si="2"/>
        <v>1500</v>
      </c>
      <c r="E55" s="2"/>
      <c r="F55" s="8" t="s">
        <v>11</v>
      </c>
      <c r="G55" s="5">
        <f t="shared" si="0"/>
        <v>1.5</v>
      </c>
      <c r="H55" s="9"/>
      <c r="I55" s="10"/>
      <c r="J55" s="9"/>
      <c r="K55" s="22"/>
    </row>
    <row r="56" spans="1:11" ht="12.75">
      <c r="A56" s="7" t="s">
        <v>111</v>
      </c>
      <c r="B56" s="1" t="s">
        <v>57</v>
      </c>
      <c r="C56" s="2">
        <v>450</v>
      </c>
      <c r="D56" s="3">
        <f t="shared" si="2"/>
        <v>2700</v>
      </c>
      <c r="E56" s="2"/>
      <c r="F56" s="8" t="s">
        <v>11</v>
      </c>
      <c r="G56" s="5">
        <f t="shared" si="0"/>
        <v>2.7</v>
      </c>
      <c r="H56" s="9"/>
      <c r="I56" s="10"/>
      <c r="J56" s="9"/>
      <c r="K56" s="22"/>
    </row>
    <row r="57" spans="1:11" ht="12.75">
      <c r="A57" s="7" t="s">
        <v>112</v>
      </c>
      <c r="B57" s="1" t="s">
        <v>59</v>
      </c>
      <c r="C57" s="2">
        <v>725</v>
      </c>
      <c r="D57" s="3">
        <f t="shared" si="2"/>
        <v>4350</v>
      </c>
      <c r="E57" s="2"/>
      <c r="F57" s="8" t="s">
        <v>11</v>
      </c>
      <c r="G57" s="5">
        <f t="shared" si="0"/>
        <v>4.35</v>
      </c>
      <c r="H57" s="9"/>
      <c r="I57" s="10"/>
      <c r="J57" s="9"/>
      <c r="K57" s="22"/>
    </row>
    <row r="58" spans="1:11" ht="12.75">
      <c r="A58" s="7" t="s">
        <v>113</v>
      </c>
      <c r="B58" s="1" t="s">
        <v>60</v>
      </c>
      <c r="C58" s="2">
        <f>350</f>
        <v>350</v>
      </c>
      <c r="D58" s="3">
        <f t="shared" si="2"/>
        <v>2100</v>
      </c>
      <c r="E58" s="2"/>
      <c r="F58" s="8" t="s">
        <v>11</v>
      </c>
      <c r="G58" s="5">
        <f t="shared" si="0"/>
        <v>2.1</v>
      </c>
      <c r="H58" s="9"/>
      <c r="I58" s="10"/>
      <c r="J58" s="9"/>
      <c r="K58" s="22"/>
    </row>
    <row r="59" spans="1:11" ht="12.75">
      <c r="A59" s="7" t="s">
        <v>114</v>
      </c>
      <c r="B59" s="1" t="s">
        <v>61</v>
      </c>
      <c r="C59" s="2">
        <v>390</v>
      </c>
      <c r="D59" s="3">
        <f>C59*5</f>
        <v>1950</v>
      </c>
      <c r="E59" s="2"/>
      <c r="F59" s="8" t="s">
        <v>11</v>
      </c>
      <c r="G59" s="5">
        <f t="shared" si="0"/>
        <v>1.95</v>
      </c>
      <c r="H59" s="9"/>
      <c r="I59" s="10"/>
      <c r="J59" s="9"/>
      <c r="K59" s="22"/>
    </row>
    <row r="60" spans="1:11" ht="12.75">
      <c r="A60" s="7" t="s">
        <v>115</v>
      </c>
      <c r="B60" s="1" t="s">
        <v>62</v>
      </c>
      <c r="C60" s="2">
        <v>325</v>
      </c>
      <c r="D60" s="3">
        <f>C60*6</f>
        <v>1950</v>
      </c>
      <c r="E60" s="2"/>
      <c r="F60" s="8" t="s">
        <v>11</v>
      </c>
      <c r="G60" s="5">
        <f t="shared" si="0"/>
        <v>1.95</v>
      </c>
      <c r="H60" s="9"/>
      <c r="I60" s="10"/>
      <c r="J60" s="9"/>
      <c r="K60" s="22"/>
    </row>
    <row r="61" spans="1:11" ht="12.75">
      <c r="A61" s="7" t="s">
        <v>116</v>
      </c>
      <c r="B61" s="1" t="s">
        <v>34</v>
      </c>
      <c r="C61" s="2">
        <v>760</v>
      </c>
      <c r="D61" s="3">
        <f>C61*6</f>
        <v>4560</v>
      </c>
      <c r="E61" s="2"/>
      <c r="F61" s="8" t="s">
        <v>11</v>
      </c>
      <c r="G61" s="5">
        <f t="shared" si="0"/>
        <v>4.56</v>
      </c>
      <c r="H61" s="9"/>
      <c r="I61" s="10"/>
      <c r="J61" s="9"/>
      <c r="K61" s="22"/>
    </row>
    <row r="62" spans="1:11" ht="12.75">
      <c r="A62" s="7" t="s">
        <v>117</v>
      </c>
      <c r="B62" s="1" t="s">
        <v>63</v>
      </c>
      <c r="C62" s="2">
        <v>1000</v>
      </c>
      <c r="D62" s="3">
        <f>C62*6</f>
        <v>6000</v>
      </c>
      <c r="E62" s="2"/>
      <c r="F62" s="8" t="s">
        <v>11</v>
      </c>
      <c r="G62" s="5">
        <f t="shared" si="0"/>
        <v>6</v>
      </c>
      <c r="H62" s="9"/>
      <c r="I62" s="10"/>
      <c r="J62" s="9"/>
      <c r="K62" s="22"/>
    </row>
    <row r="63" spans="1:11" ht="25.5">
      <c r="A63" s="7" t="s">
        <v>118</v>
      </c>
      <c r="B63" s="1" t="s">
        <v>64</v>
      </c>
      <c r="C63" s="2"/>
      <c r="D63" s="3"/>
      <c r="E63" s="2"/>
      <c r="F63" s="8" t="s">
        <v>11</v>
      </c>
      <c r="G63" s="5">
        <v>5</v>
      </c>
      <c r="H63" s="9"/>
      <c r="I63" s="10"/>
      <c r="J63" s="9"/>
      <c r="K63" s="22"/>
    </row>
    <row r="64" spans="1:11" ht="25.5">
      <c r="A64" s="7" t="s">
        <v>119</v>
      </c>
      <c r="B64" s="1" t="s">
        <v>65</v>
      </c>
      <c r="C64" s="2"/>
      <c r="D64" s="3"/>
      <c r="E64" s="2"/>
      <c r="F64" s="8" t="s">
        <v>11</v>
      </c>
      <c r="G64" s="5">
        <v>10</v>
      </c>
      <c r="H64" s="9"/>
      <c r="I64" s="10"/>
      <c r="J64" s="9"/>
      <c r="K64" s="22"/>
    </row>
    <row r="65" spans="1:11" ht="12.75">
      <c r="A65" s="7" t="s">
        <v>120</v>
      </c>
      <c r="B65" s="1" t="s">
        <v>155</v>
      </c>
      <c r="C65" s="2"/>
      <c r="D65" s="3"/>
      <c r="E65" s="2"/>
      <c r="F65" s="8" t="s">
        <v>11</v>
      </c>
      <c r="G65" s="5">
        <v>5</v>
      </c>
      <c r="H65" s="9"/>
      <c r="I65" s="10"/>
      <c r="J65" s="9"/>
      <c r="K65" s="22"/>
    </row>
    <row r="66" spans="1:11" ht="13.5" thickBot="1">
      <c r="A66" s="71" t="s">
        <v>121</v>
      </c>
      <c r="B66" s="72" t="s">
        <v>66</v>
      </c>
      <c r="C66" s="73">
        <v>800</v>
      </c>
      <c r="D66" s="74">
        <v>5000</v>
      </c>
      <c r="E66" s="73"/>
      <c r="F66" s="75" t="s">
        <v>11</v>
      </c>
      <c r="G66" s="76">
        <f t="shared" si="0"/>
        <v>5</v>
      </c>
      <c r="H66" s="9"/>
      <c r="I66" s="77"/>
      <c r="J66" s="9"/>
      <c r="K66" s="67"/>
    </row>
    <row r="67" spans="1:11" ht="12.75">
      <c r="A67" s="68"/>
      <c r="B67" s="63"/>
      <c r="C67" s="64"/>
      <c r="D67" s="64"/>
      <c r="E67" s="64"/>
      <c r="F67" s="65"/>
      <c r="G67" s="69"/>
      <c r="H67" s="66"/>
      <c r="I67" s="70"/>
      <c r="J67" s="66"/>
      <c r="K67" s="70"/>
    </row>
    <row r="68" spans="1:11" ht="12.75">
      <c r="A68" s="68"/>
      <c r="B68" s="63"/>
      <c r="C68" s="64"/>
      <c r="D68" s="64"/>
      <c r="E68" s="64"/>
      <c r="F68" s="65"/>
      <c r="G68" s="69"/>
      <c r="H68" s="66"/>
      <c r="I68" s="70"/>
      <c r="J68" s="66"/>
      <c r="K68" s="70"/>
    </row>
    <row r="69" spans="1:11" ht="12.75" hidden="1">
      <c r="A69" s="68"/>
      <c r="B69" s="63"/>
      <c r="C69" s="64"/>
      <c r="D69" s="64"/>
      <c r="E69" s="64"/>
      <c r="F69" s="65"/>
      <c r="G69" s="69"/>
      <c r="H69" s="66"/>
      <c r="I69" s="70"/>
      <c r="J69" s="66"/>
      <c r="K69" s="70"/>
    </row>
    <row r="70" spans="1:11" ht="12.75" hidden="1">
      <c r="A70" s="68"/>
      <c r="B70" s="63"/>
      <c r="C70" s="64"/>
      <c r="D70" s="64"/>
      <c r="E70" s="64"/>
      <c r="F70" s="65"/>
      <c r="G70" s="69"/>
      <c r="H70" s="66"/>
      <c r="I70" s="70"/>
      <c r="J70" s="66"/>
      <c r="K70" s="70"/>
    </row>
    <row r="71" spans="1:11" ht="13.5" thickBot="1">
      <c r="A71" s="68"/>
      <c r="B71" s="63"/>
      <c r="C71" s="64"/>
      <c r="D71" s="64"/>
      <c r="E71" s="64"/>
      <c r="F71" s="65"/>
      <c r="G71" s="69"/>
      <c r="H71" s="66"/>
      <c r="I71" s="70"/>
      <c r="J71" s="66"/>
      <c r="K71" s="70"/>
    </row>
    <row r="72" spans="1:11" ht="13.5" thickBot="1">
      <c r="A72" s="39"/>
      <c r="B72" s="59" t="s">
        <v>122</v>
      </c>
      <c r="C72" s="40"/>
      <c r="D72" s="41"/>
      <c r="E72" s="40"/>
      <c r="F72" s="26"/>
      <c r="G72" s="42"/>
      <c r="H72" s="28"/>
      <c r="I72" s="43"/>
      <c r="J72" s="28"/>
      <c r="K72" s="43"/>
    </row>
    <row r="73" spans="1:11" ht="12.75">
      <c r="A73" s="37" t="s">
        <v>123</v>
      </c>
      <c r="B73" s="16" t="s">
        <v>139</v>
      </c>
      <c r="C73" s="17">
        <v>7000</v>
      </c>
      <c r="D73" s="18">
        <f>C73*16</f>
        <v>112000</v>
      </c>
      <c r="E73" s="17"/>
      <c r="F73" s="19" t="s">
        <v>11</v>
      </c>
      <c r="G73" s="20">
        <f t="shared" si="0"/>
        <v>112</v>
      </c>
      <c r="H73" s="9">
        <v>29.74</v>
      </c>
      <c r="I73" s="22"/>
      <c r="J73" s="21"/>
      <c r="K73" s="22"/>
    </row>
    <row r="74" spans="1:11" ht="12.75">
      <c r="A74" s="7" t="s">
        <v>124</v>
      </c>
      <c r="B74" s="1" t="s">
        <v>140</v>
      </c>
      <c r="C74" s="2">
        <v>1200</v>
      </c>
      <c r="D74" s="3">
        <f>C74*4</f>
        <v>4800</v>
      </c>
      <c r="E74" s="2"/>
      <c r="F74" s="8" t="s">
        <v>11</v>
      </c>
      <c r="G74" s="5">
        <f t="shared" si="0"/>
        <v>4.8</v>
      </c>
      <c r="H74" s="9">
        <v>29.74</v>
      </c>
      <c r="I74" s="10"/>
      <c r="J74" s="9"/>
      <c r="K74" s="22"/>
    </row>
    <row r="75" spans="1:11" ht="12.75">
      <c r="A75" s="7" t="s">
        <v>125</v>
      </c>
      <c r="B75" s="1" t="s">
        <v>141</v>
      </c>
      <c r="C75" s="2">
        <v>3400</v>
      </c>
      <c r="D75" s="3">
        <f>C75*13</f>
        <v>44200</v>
      </c>
      <c r="E75" s="2"/>
      <c r="F75" s="8" t="s">
        <v>11</v>
      </c>
      <c r="G75" s="5">
        <f t="shared" si="0"/>
        <v>44.2</v>
      </c>
      <c r="H75" s="9">
        <v>29.74</v>
      </c>
      <c r="I75" s="10"/>
      <c r="J75" s="9"/>
      <c r="K75" s="22"/>
    </row>
    <row r="76" spans="1:11" ht="12.75">
      <c r="A76" s="7" t="s">
        <v>126</v>
      </c>
      <c r="B76" s="1" t="s">
        <v>142</v>
      </c>
      <c r="C76" s="2">
        <v>2000</v>
      </c>
      <c r="D76" s="3">
        <f>C76*11</f>
        <v>22000</v>
      </c>
      <c r="E76" s="2"/>
      <c r="F76" s="8" t="s">
        <v>11</v>
      </c>
      <c r="G76" s="5">
        <f t="shared" si="0"/>
        <v>22</v>
      </c>
      <c r="H76" s="9">
        <v>29.74</v>
      </c>
      <c r="I76" s="10"/>
      <c r="J76" s="9"/>
      <c r="K76" s="22"/>
    </row>
    <row r="77" spans="1:11" ht="12.75">
      <c r="A77" s="7" t="s">
        <v>127</v>
      </c>
      <c r="B77" s="1" t="s">
        <v>143</v>
      </c>
      <c r="C77" s="2">
        <v>1050</v>
      </c>
      <c r="D77" s="3">
        <f>C77*12.2</f>
        <v>12810</v>
      </c>
      <c r="E77" s="2"/>
      <c r="F77" s="8" t="s">
        <v>11</v>
      </c>
      <c r="G77" s="5">
        <f t="shared" si="0"/>
        <v>12.81</v>
      </c>
      <c r="H77" s="9">
        <v>29.74</v>
      </c>
      <c r="I77" s="10"/>
      <c r="J77" s="9"/>
      <c r="K77" s="22"/>
    </row>
    <row r="78" spans="1:11" ht="12.75">
      <c r="A78" s="7" t="s">
        <v>128</v>
      </c>
      <c r="B78" s="1" t="s">
        <v>144</v>
      </c>
      <c r="C78" s="2">
        <v>1700</v>
      </c>
      <c r="D78" s="3">
        <f>C78*10.5</f>
        <v>17850</v>
      </c>
      <c r="E78" s="2"/>
      <c r="F78" s="8" t="s">
        <v>11</v>
      </c>
      <c r="G78" s="5">
        <f t="shared" si="0"/>
        <v>17.85</v>
      </c>
      <c r="H78" s="9">
        <v>29.74</v>
      </c>
      <c r="I78" s="10"/>
      <c r="J78" s="9"/>
      <c r="K78" s="22"/>
    </row>
    <row r="79" spans="1:11" ht="12.75">
      <c r="A79" s="7" t="s">
        <v>129</v>
      </c>
      <c r="B79" s="1" t="s">
        <v>145</v>
      </c>
      <c r="C79" s="2">
        <v>2500</v>
      </c>
      <c r="D79" s="3">
        <f>C79*10.6</f>
        <v>26500</v>
      </c>
      <c r="E79" s="2"/>
      <c r="F79" s="8" t="s">
        <v>11</v>
      </c>
      <c r="G79" s="5">
        <f t="shared" si="0"/>
        <v>26.5</v>
      </c>
      <c r="H79" s="9">
        <v>29.74</v>
      </c>
      <c r="I79" s="10"/>
      <c r="J79" s="9"/>
      <c r="K79" s="22"/>
    </row>
    <row r="80" spans="1:11" ht="12.75">
      <c r="A80" s="7" t="s">
        <v>130</v>
      </c>
      <c r="B80" s="1" t="s">
        <v>146</v>
      </c>
      <c r="C80" s="2">
        <v>300</v>
      </c>
      <c r="D80" s="3">
        <f>C80*6</f>
        <v>1800</v>
      </c>
      <c r="E80" s="2"/>
      <c r="F80" s="8" t="s">
        <v>11</v>
      </c>
      <c r="G80" s="5">
        <f t="shared" si="0"/>
        <v>1.8</v>
      </c>
      <c r="H80" s="9">
        <v>29.74</v>
      </c>
      <c r="I80" s="10"/>
      <c r="J80" s="9"/>
      <c r="K80" s="22"/>
    </row>
    <row r="81" spans="1:11" ht="12.75">
      <c r="A81" s="7" t="s">
        <v>131</v>
      </c>
      <c r="B81" s="1" t="s">
        <v>147</v>
      </c>
      <c r="C81" s="2">
        <v>1000</v>
      </c>
      <c r="D81" s="3">
        <f>C81*8</f>
        <v>8000</v>
      </c>
      <c r="E81" s="2"/>
      <c r="F81" s="8" t="s">
        <v>11</v>
      </c>
      <c r="G81" s="5">
        <f t="shared" si="0"/>
        <v>8</v>
      </c>
      <c r="H81" s="9">
        <v>29.74</v>
      </c>
      <c r="I81" s="10"/>
      <c r="J81" s="9"/>
      <c r="K81" s="22"/>
    </row>
    <row r="82" spans="1:11" ht="12.75">
      <c r="A82" s="7" t="s">
        <v>132</v>
      </c>
      <c r="B82" s="1" t="s">
        <v>148</v>
      </c>
      <c r="C82" s="2">
        <v>350</v>
      </c>
      <c r="D82" s="3">
        <f>C82*6</f>
        <v>2100</v>
      </c>
      <c r="E82" s="2"/>
      <c r="F82" s="8" t="s">
        <v>11</v>
      </c>
      <c r="G82" s="5">
        <f t="shared" si="0"/>
        <v>2.1</v>
      </c>
      <c r="H82" s="9">
        <v>29.74</v>
      </c>
      <c r="I82" s="10"/>
      <c r="J82" s="9"/>
      <c r="K82" s="22"/>
    </row>
    <row r="83" spans="1:11" ht="12.75">
      <c r="A83" s="7" t="s">
        <v>133</v>
      </c>
      <c r="B83" s="1" t="s">
        <v>149</v>
      </c>
      <c r="C83" s="2">
        <v>3000</v>
      </c>
      <c r="D83" s="3">
        <f>C83*6</f>
        <v>18000</v>
      </c>
      <c r="E83" s="2"/>
      <c r="F83" s="8" t="s">
        <v>11</v>
      </c>
      <c r="G83" s="5">
        <f>ROUND(D83/1000,3)</f>
        <v>18</v>
      </c>
      <c r="H83" s="9">
        <v>29.74</v>
      </c>
      <c r="I83" s="10"/>
      <c r="J83" s="9"/>
      <c r="K83" s="22"/>
    </row>
    <row r="84" spans="1:11" ht="12.75">
      <c r="A84" s="7" t="s">
        <v>134</v>
      </c>
      <c r="B84" s="1" t="s">
        <v>150</v>
      </c>
      <c r="C84" s="2">
        <v>2700</v>
      </c>
      <c r="D84" s="3">
        <f>C84*10</f>
        <v>27000</v>
      </c>
      <c r="E84" s="2"/>
      <c r="F84" s="8" t="s">
        <v>11</v>
      </c>
      <c r="G84" s="5">
        <f>ROUND(D84/1000,3)</f>
        <v>27</v>
      </c>
      <c r="H84" s="9">
        <v>29.74</v>
      </c>
      <c r="I84" s="10"/>
      <c r="J84" s="9"/>
      <c r="K84" s="22"/>
    </row>
    <row r="85" spans="1:11" ht="12.75">
      <c r="A85" s="7" t="s">
        <v>135</v>
      </c>
      <c r="B85" s="1" t="s">
        <v>151</v>
      </c>
      <c r="C85" s="2">
        <v>2600</v>
      </c>
      <c r="D85" s="3">
        <f>C85*14.2</f>
        <v>36920</v>
      </c>
      <c r="E85" s="2"/>
      <c r="F85" s="8" t="s">
        <v>11</v>
      </c>
      <c r="G85" s="5">
        <f>ROUND(D85/1000,3)</f>
        <v>36.92</v>
      </c>
      <c r="H85" s="9">
        <v>29.74</v>
      </c>
      <c r="I85" s="10"/>
      <c r="J85" s="9"/>
      <c r="K85" s="22"/>
    </row>
    <row r="86" spans="1:11" ht="12.75">
      <c r="A86" s="7" t="s">
        <v>136</v>
      </c>
      <c r="B86" s="1" t="s">
        <v>152</v>
      </c>
      <c r="C86" s="2">
        <v>1200</v>
      </c>
      <c r="D86" s="3">
        <f>C86*6</f>
        <v>7200</v>
      </c>
      <c r="E86" s="2"/>
      <c r="F86" s="8" t="s">
        <v>11</v>
      </c>
      <c r="G86" s="5">
        <f>ROUND(D86/1000,3)</f>
        <v>7.2</v>
      </c>
      <c r="H86" s="9">
        <v>29.74</v>
      </c>
      <c r="I86" s="10"/>
      <c r="J86" s="9"/>
      <c r="K86" s="22"/>
    </row>
    <row r="87" spans="1:11" ht="12.75">
      <c r="A87" s="7" t="s">
        <v>137</v>
      </c>
      <c r="B87" s="1" t="s">
        <v>153</v>
      </c>
      <c r="C87" s="2"/>
      <c r="D87" s="3"/>
      <c r="E87" s="2"/>
      <c r="F87" s="8" t="s">
        <v>11</v>
      </c>
      <c r="G87" s="5">
        <v>3</v>
      </c>
      <c r="H87" s="9">
        <v>29.74</v>
      </c>
      <c r="I87" s="10"/>
      <c r="J87" s="9"/>
      <c r="K87" s="22"/>
    </row>
    <row r="88" spans="1:11" ht="13.5" thickBot="1">
      <c r="A88" s="7" t="s">
        <v>138</v>
      </c>
      <c r="B88" s="1" t="s">
        <v>154</v>
      </c>
      <c r="C88" s="2"/>
      <c r="D88" s="3"/>
      <c r="E88" s="2"/>
      <c r="F88" s="8" t="s">
        <v>11</v>
      </c>
      <c r="G88" s="5">
        <v>3</v>
      </c>
      <c r="H88" s="9">
        <v>29.74</v>
      </c>
      <c r="I88" s="10"/>
      <c r="J88" s="9"/>
      <c r="K88" s="22"/>
    </row>
    <row r="89" spans="1:11" ht="13.5" thickBot="1">
      <c r="A89" s="23"/>
      <c r="B89" s="24" t="s">
        <v>14</v>
      </c>
      <c r="C89" s="25">
        <f>SUM(C14:C88)</f>
        <v>73256</v>
      </c>
      <c r="D89" s="25">
        <f>SUM(D14:D88)</f>
        <v>692263</v>
      </c>
      <c r="E89" s="25">
        <f>SUM(E14:E88)</f>
        <v>0</v>
      </c>
      <c r="F89" s="26"/>
      <c r="G89" s="27">
        <f>SUM(G14:G88)</f>
        <v>730.2629999999999</v>
      </c>
      <c r="H89" s="28"/>
      <c r="I89" s="29"/>
      <c r="J89" s="28"/>
      <c r="K89" s="29"/>
    </row>
    <row r="90" spans="1:9" ht="12.75">
      <c r="A90" s="30"/>
      <c r="B90" s="31"/>
      <c r="C90" s="32"/>
      <c r="D90" s="32"/>
      <c r="E90" s="32"/>
      <c r="F90" s="33"/>
      <c r="G90" s="34"/>
      <c r="H90" s="35"/>
      <c r="I90" s="36"/>
    </row>
    <row r="91" spans="1:9" ht="12.75">
      <c r="A91" s="89"/>
      <c r="B91" s="89"/>
      <c r="C91" s="89"/>
      <c r="D91" s="89"/>
      <c r="E91" s="89"/>
      <c r="F91" s="89"/>
      <c r="G91" s="89"/>
      <c r="H91" s="89"/>
      <c r="I91" s="89"/>
    </row>
    <row r="93" spans="6:10" ht="12.75">
      <c r="F93" s="87" t="s">
        <v>158</v>
      </c>
      <c r="G93" s="87"/>
      <c r="H93" s="78"/>
      <c r="I93" s="88">
        <f>I89+K89</f>
        <v>0</v>
      </c>
      <c r="J93" s="88"/>
    </row>
    <row r="94" spans="6:10" ht="12.75">
      <c r="F94" s="78" t="s">
        <v>159</v>
      </c>
      <c r="G94" s="79"/>
      <c r="H94" s="78"/>
      <c r="I94" s="80"/>
      <c r="J94" s="80"/>
    </row>
  </sheetData>
  <sheetProtection/>
  <autoFilter ref="A12:I66"/>
  <mergeCells count="17">
    <mergeCell ref="H9:I10"/>
    <mergeCell ref="A9:A10"/>
    <mergeCell ref="B9:B10"/>
    <mergeCell ref="C9:C10"/>
    <mergeCell ref="D9:E9"/>
    <mergeCell ref="F9:F10"/>
    <mergeCell ref="G9:G10"/>
    <mergeCell ref="I94:J94"/>
    <mergeCell ref="J9:K10"/>
    <mergeCell ref="A3:B3"/>
    <mergeCell ref="A5:B5"/>
    <mergeCell ref="A6:I6"/>
    <mergeCell ref="A7:I7"/>
    <mergeCell ref="F93:G93"/>
    <mergeCell ref="I93:J93"/>
    <mergeCell ref="A91:I91"/>
    <mergeCell ref="A8:I8"/>
  </mergeCells>
  <printOptions horizontalCentered="1" verticalCentered="1"/>
  <pageMargins left="0" right="0" top="0" bottom="0" header="0.15748031496062992" footer="0.2362204724409449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2015-03-17T12:16:03Z</cp:lastPrinted>
  <dcterms:created xsi:type="dcterms:W3CDTF">1996-10-14T23:33:28Z</dcterms:created>
  <dcterms:modified xsi:type="dcterms:W3CDTF">2015-03-18T15:01:37Z</dcterms:modified>
  <cp:category/>
  <cp:version/>
  <cp:contentType/>
  <cp:contentStatus/>
</cp:coreProperties>
</file>